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namontoya/URG Dropbox/Mariana Montoya/ALLIED/Budgets/"/>
    </mc:Choice>
  </mc:AlternateContent>
  <xr:revisionPtr revIDLastSave="0" documentId="13_ncr:1_{39A5420A-FAF6-8741-A1E3-906106483110}" xr6:coauthVersionLast="47" xr6:coauthVersionMax="47" xr10:uidLastSave="{00000000-0000-0000-0000-000000000000}"/>
  <bookViews>
    <workbookView xWindow="31020" yWindow="900" windowWidth="21640" windowHeight="16380" xr2:uid="{5D94D9BA-2D8E-314D-B5D8-F5B67FF316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E18" i="1"/>
  <c r="F23" i="1" l="1"/>
  <c r="H22" i="1"/>
  <c r="E22" i="1"/>
  <c r="I22" i="1" s="1"/>
  <c r="B22" i="1"/>
  <c r="H21" i="1"/>
  <c r="E21" i="1"/>
  <c r="I21" i="1" s="1"/>
  <c r="H20" i="1"/>
  <c r="B20" i="1"/>
  <c r="B23" i="1" s="1"/>
  <c r="I19" i="1"/>
  <c r="H19" i="1"/>
  <c r="E19" i="1"/>
  <c r="H17" i="1"/>
  <c r="E17" i="1"/>
  <c r="I17" i="1" s="1"/>
  <c r="H16" i="1"/>
  <c r="E16" i="1"/>
  <c r="I16" i="1" s="1"/>
  <c r="H15" i="1"/>
  <c r="H23" i="1" s="1"/>
  <c r="E15" i="1"/>
  <c r="I15" i="1" s="1"/>
  <c r="H14" i="1"/>
  <c r="E14" i="1"/>
  <c r="I14" i="1" s="1"/>
  <c r="G13" i="1"/>
  <c r="F13" i="1"/>
  <c r="D13" i="1"/>
  <c r="H12" i="1"/>
  <c r="J11" i="1"/>
  <c r="H11" i="1"/>
  <c r="E11" i="1"/>
  <c r="I11" i="1" s="1"/>
  <c r="J10" i="1"/>
  <c r="H10" i="1"/>
  <c r="E10" i="1"/>
  <c r="I10" i="1" s="1"/>
  <c r="H9" i="1"/>
  <c r="B9" i="1"/>
  <c r="B13" i="1" s="1"/>
  <c r="H8" i="1"/>
  <c r="E8" i="1"/>
  <c r="I8" i="1" s="1"/>
  <c r="H7" i="1"/>
  <c r="H13" i="1" s="1"/>
  <c r="E7" i="1"/>
  <c r="I7" i="1" s="1"/>
  <c r="H5" i="1"/>
  <c r="E5" i="1"/>
  <c r="I5" i="1" s="1"/>
  <c r="J4" i="1"/>
  <c r="H4" i="1"/>
  <c r="E4" i="1"/>
  <c r="I4" i="1" s="1"/>
  <c r="E13" i="1" l="1"/>
  <c r="E9" i="1"/>
  <c r="I9" i="1" s="1"/>
  <c r="I13" i="1" s="1"/>
  <c r="F24" i="1"/>
  <c r="H24" i="1"/>
  <c r="H25" i="1" s="1"/>
  <c r="B24" i="1"/>
  <c r="E20" i="1"/>
  <c r="I20" i="1" s="1"/>
  <c r="I23" i="1" s="1"/>
  <c r="E23" i="1" l="1"/>
  <c r="E24" i="1" s="1"/>
  <c r="E25" i="1" l="1"/>
  <c r="I25" i="1" s="1"/>
  <c r="I24" i="1"/>
</calcChain>
</file>

<file path=xl/sharedStrings.xml><?xml version="1.0" encoding="utf-8"?>
<sst xmlns="http://schemas.openxmlformats.org/spreadsheetml/2006/main" count="36" uniqueCount="33">
  <si>
    <t>Accountant</t>
  </si>
  <si>
    <t>IC</t>
  </si>
  <si>
    <t>SSWG</t>
  </si>
  <si>
    <t>DIRECT COSTS</t>
  </si>
  <si>
    <t>Amount</t>
  </si>
  <si>
    <t>COP</t>
  </si>
  <si>
    <t>Units</t>
  </si>
  <si>
    <t>IC Total</t>
  </si>
  <si>
    <t>SSWG Total</t>
  </si>
  <si>
    <t>TOTAL</t>
  </si>
  <si>
    <t>Monthly wage</t>
  </si>
  <si>
    <t>a) Personnel</t>
  </si>
  <si>
    <t>Total Personnel</t>
  </si>
  <si>
    <t>b) Travel</t>
  </si>
  <si>
    <t>c) Contractual</t>
  </si>
  <si>
    <t>Consultants</t>
  </si>
  <si>
    <t>Design and comms</t>
  </si>
  <si>
    <t>Fellow Africa</t>
  </si>
  <si>
    <t>Fellow LAC</t>
  </si>
  <si>
    <t>Interpreters</t>
  </si>
  <si>
    <t>Total Contractual</t>
  </si>
  <si>
    <t>d) Other Direct Costs</t>
  </si>
  <si>
    <t>Office Costs</t>
  </si>
  <si>
    <t>Office rent and utilities</t>
  </si>
  <si>
    <t>Bank/Wire fees</t>
  </si>
  <si>
    <t>Website</t>
  </si>
  <si>
    <t>Website design and development (Alex IT)</t>
  </si>
  <si>
    <t>Security for website</t>
  </si>
  <si>
    <t>Domain, server and hosting</t>
  </si>
  <si>
    <t>Other Direct Costs</t>
  </si>
  <si>
    <t>Unforseen</t>
  </si>
  <si>
    <t>*1500 not yet allocated, depends on how the networks strenghtening activity is developed</t>
  </si>
  <si>
    <t>Zoom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</si>
</sst>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3" formatCode="_-* #,##0.00_-;\-* #,##0.00_-;_-* &quot;-&quot;??_-;_-@_-"/>
  </numFmts>
  <fonts count="1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Bernina Sans Narrow"/>
    </font>
    <font>
      <b/>
      <sz val="10"/>
      <name val="Bernina Sans Narrow"/>
    </font>
    <font>
      <sz val="10"/>
      <color rgb="FF000000"/>
      <name val="Bernina Sans Narrow"/>
    </font>
    <font>
      <i/>
      <sz val="10"/>
      <name val="Bernina Sans Narrow"/>
    </font>
    <font>
      <sz val="10"/>
      <name val="Bernina Sans Narrow"/>
    </font>
    <font>
      <b/>
      <i/>
      <sz val="10"/>
      <name val="Bernina Sans Narrow"/>
    </font>
  </fonts>
  <fills count="9">
    <fill>
      <patternFill patternType="none"/>
    </fill>
    <fill>
      <patternFill patternType="gray125"/>
    </fill>
    <fill>
      <patternFill patternType="mediumGray">
        <fgColor rgb="FFC0C0C0"/>
        <bgColor rgb="FFC0C0C0"/>
      </patternFill>
    </fill>
    <fill>
      <patternFill patternType="mediumGray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92">
    <xf numFmtId="0" fontId="0" fillId="0" borderId="0" xfId="0"/>
    <xf numFmtId="42" fontId="4" fillId="0" borderId="0" xfId="3" applyFont="1"/>
    <xf numFmtId="42" fontId="6" fillId="0" borderId="0" xfId="3" applyFont="1"/>
    <xf numFmtId="0" fontId="5" fillId="2" borderId="5" xfId="0" applyFont="1" applyFill="1" applyBorder="1" applyProtection="1">
      <protection locked="0"/>
    </xf>
    <xf numFmtId="42" fontId="5" fillId="2" borderId="4" xfId="3" applyFont="1" applyFill="1" applyBorder="1" applyProtection="1">
      <protection locked="0"/>
    </xf>
    <xf numFmtId="42" fontId="5" fillId="2" borderId="9" xfId="3" applyFont="1" applyFill="1" applyBorder="1" applyProtection="1">
      <protection locked="0"/>
    </xf>
    <xf numFmtId="0" fontId="5" fillId="2" borderId="9" xfId="3" applyNumberFormat="1" applyFont="1" applyFill="1" applyBorder="1" applyAlignment="1" applyProtection="1">
      <alignment horizontal="center"/>
      <protection locked="0"/>
    </xf>
    <xf numFmtId="42" fontId="5" fillId="2" borderId="10" xfId="3" applyFont="1" applyFill="1" applyBorder="1" applyProtection="1">
      <protection locked="0"/>
    </xf>
    <xf numFmtId="42" fontId="5" fillId="2" borderId="11" xfId="3" applyFont="1" applyFill="1" applyBorder="1" applyProtection="1"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42" fontId="5" fillId="3" borderId="13" xfId="3" applyFont="1" applyFill="1" applyBorder="1" applyAlignment="1" applyProtection="1">
      <alignment horizontal="left"/>
      <protection locked="0"/>
    </xf>
    <xf numFmtId="42" fontId="5" fillId="3" borderId="14" xfId="3" applyFont="1" applyFill="1" applyBorder="1" applyAlignment="1" applyProtection="1">
      <alignment horizontal="left"/>
      <protection locked="0"/>
    </xf>
    <xf numFmtId="0" fontId="5" fillId="3" borderId="14" xfId="3" applyNumberFormat="1" applyFont="1" applyFill="1" applyBorder="1" applyAlignment="1" applyProtection="1">
      <alignment horizontal="center"/>
      <protection locked="0"/>
    </xf>
    <xf numFmtId="42" fontId="5" fillId="3" borderId="15" xfId="3" applyFont="1" applyFill="1" applyBorder="1" applyAlignment="1" applyProtection="1">
      <alignment horizontal="left"/>
      <protection locked="0"/>
    </xf>
    <xf numFmtId="42" fontId="5" fillId="3" borderId="16" xfId="3" applyFont="1" applyFill="1" applyBorder="1" applyAlignment="1" applyProtection="1">
      <alignment horizontal="left"/>
      <protection locked="0"/>
    </xf>
    <xf numFmtId="0" fontId="7" fillId="4" borderId="5" xfId="0" applyFont="1" applyFill="1" applyBorder="1" applyProtection="1">
      <protection locked="0"/>
    </xf>
    <xf numFmtId="42" fontId="7" fillId="4" borderId="4" xfId="3" applyFont="1" applyFill="1" applyBorder="1" applyProtection="1">
      <protection locked="0"/>
    </xf>
    <xf numFmtId="42" fontId="7" fillId="4" borderId="9" xfId="3" applyFont="1" applyFill="1" applyBorder="1" applyProtection="1">
      <protection locked="0"/>
    </xf>
    <xf numFmtId="0" fontId="7" fillId="4" borderId="9" xfId="3" applyNumberFormat="1" applyFont="1" applyFill="1" applyBorder="1" applyAlignment="1" applyProtection="1">
      <alignment horizontal="center"/>
      <protection locked="0"/>
    </xf>
    <xf numFmtId="42" fontId="7" fillId="4" borderId="10" xfId="3" applyFont="1" applyFill="1" applyBorder="1" applyProtection="1">
      <protection locked="0"/>
    </xf>
    <xf numFmtId="42" fontId="7" fillId="4" borderId="17" xfId="3" applyFont="1" applyFill="1" applyBorder="1" applyProtection="1">
      <protection locked="0"/>
    </xf>
    <xf numFmtId="42" fontId="0" fillId="0" borderId="0" xfId="0" applyNumberFormat="1"/>
    <xf numFmtId="0" fontId="5" fillId="3" borderId="18" xfId="0" applyFont="1" applyFill="1" applyBorder="1" applyAlignment="1" applyProtection="1">
      <alignment horizontal="left"/>
      <protection locked="0"/>
    </xf>
    <xf numFmtId="42" fontId="5" fillId="3" borderId="19" xfId="3" applyFont="1" applyFill="1" applyBorder="1" applyAlignment="1" applyProtection="1">
      <alignment horizontal="left"/>
      <protection locked="0"/>
    </xf>
    <xf numFmtId="42" fontId="5" fillId="3" borderId="0" xfId="3" applyFont="1" applyFill="1" applyBorder="1" applyAlignment="1" applyProtection="1">
      <alignment horizontal="left"/>
      <protection locked="0"/>
    </xf>
    <xf numFmtId="0" fontId="5" fillId="3" borderId="0" xfId="3" applyNumberFormat="1" applyFont="1" applyFill="1" applyBorder="1" applyAlignment="1" applyProtection="1">
      <alignment horizontal="center"/>
      <protection locked="0"/>
    </xf>
    <xf numFmtId="42" fontId="5" fillId="3" borderId="20" xfId="3" applyFont="1" applyFill="1" applyBorder="1" applyAlignment="1" applyProtection="1">
      <alignment horizontal="left"/>
      <protection locked="0"/>
    </xf>
    <xf numFmtId="42" fontId="5" fillId="3" borderId="21" xfId="3" applyFont="1" applyFill="1" applyBorder="1" applyAlignment="1" applyProtection="1">
      <alignment horizontal="left"/>
      <protection locked="0"/>
    </xf>
    <xf numFmtId="0" fontId="7" fillId="0" borderId="18" xfId="0" applyFont="1" applyBorder="1" applyProtection="1">
      <protection locked="0"/>
    </xf>
    <xf numFmtId="42" fontId="7" fillId="0" borderId="19" xfId="3" applyFont="1" applyBorder="1" applyProtection="1">
      <protection locked="0"/>
    </xf>
    <xf numFmtId="42" fontId="7" fillId="0" borderId="0" xfId="3" applyFont="1" applyBorder="1" applyProtection="1">
      <protection locked="0"/>
    </xf>
    <xf numFmtId="0" fontId="7" fillId="0" borderId="0" xfId="3" applyNumberFormat="1" applyFont="1" applyBorder="1" applyAlignment="1" applyProtection="1">
      <alignment horizontal="center"/>
      <protection locked="0"/>
    </xf>
    <xf numFmtId="42" fontId="7" fillId="0" borderId="20" xfId="3" applyFont="1" applyBorder="1" applyProtection="1">
      <protection locked="0"/>
    </xf>
    <xf numFmtId="42" fontId="7" fillId="0" borderId="21" xfId="3" applyFont="1" applyBorder="1" applyProtection="1">
      <protection locked="0"/>
    </xf>
    <xf numFmtId="0" fontId="8" fillId="5" borderId="18" xfId="0" applyFont="1" applyFill="1" applyBorder="1" applyAlignment="1" applyProtection="1">
      <alignment horizontal="left" indent="1"/>
      <protection locked="0"/>
    </xf>
    <xf numFmtId="42" fontId="7" fillId="5" borderId="19" xfId="3" applyFont="1" applyFill="1" applyBorder="1" applyProtection="1">
      <protection locked="0"/>
    </xf>
    <xf numFmtId="42" fontId="7" fillId="5" borderId="0" xfId="3" applyFont="1" applyFill="1" applyBorder="1" applyProtection="1">
      <protection locked="0"/>
    </xf>
    <xf numFmtId="0" fontId="7" fillId="5" borderId="0" xfId="3" applyNumberFormat="1" applyFont="1" applyFill="1" applyBorder="1" applyAlignment="1" applyProtection="1">
      <alignment horizontal="center"/>
      <protection locked="0"/>
    </xf>
    <xf numFmtId="42" fontId="7" fillId="5" borderId="20" xfId="3" applyFont="1" applyFill="1" applyBorder="1" applyProtection="1">
      <protection locked="0"/>
    </xf>
    <xf numFmtId="42" fontId="7" fillId="5" borderId="21" xfId="3" applyFont="1" applyFill="1" applyBorder="1" applyProtection="1">
      <protection locked="0"/>
    </xf>
    <xf numFmtId="42" fontId="8" fillId="0" borderId="0" xfId="3" applyFont="1" applyBorder="1" applyAlignment="1" applyProtection="1">
      <alignment horizontal="left" indent="1"/>
      <protection locked="0"/>
    </xf>
    <xf numFmtId="0" fontId="8" fillId="0" borderId="18" xfId="0" applyFont="1" applyBorder="1" applyAlignment="1" applyProtection="1">
      <alignment horizontal="left" indent="1"/>
      <protection locked="0"/>
    </xf>
    <xf numFmtId="42" fontId="8" fillId="0" borderId="19" xfId="3" applyFont="1" applyBorder="1" applyAlignment="1" applyProtection="1">
      <alignment horizontal="left" indent="1"/>
      <protection locked="0"/>
    </xf>
    <xf numFmtId="0" fontId="8" fillId="0" borderId="0" xfId="3" applyNumberFormat="1" applyFont="1" applyBorder="1" applyAlignment="1" applyProtection="1">
      <alignment horizontal="center"/>
      <protection locked="0"/>
    </xf>
    <xf numFmtId="42" fontId="8" fillId="0" borderId="20" xfId="3" applyFont="1" applyBorder="1" applyAlignment="1" applyProtection="1">
      <alignment horizontal="left" indent="1"/>
      <protection locked="0"/>
    </xf>
    <xf numFmtId="42" fontId="8" fillId="0" borderId="21" xfId="3" applyFont="1" applyBorder="1" applyAlignment="1" applyProtection="1">
      <alignment horizontal="left" indent="1"/>
      <protection locked="0"/>
    </xf>
    <xf numFmtId="0" fontId="7" fillId="4" borderId="3" xfId="0" applyFont="1" applyFill="1" applyBorder="1" applyAlignment="1" applyProtection="1">
      <alignment horizontal="left"/>
      <protection locked="0"/>
    </xf>
    <xf numFmtId="42" fontId="7" fillId="4" borderId="2" xfId="3" applyFont="1" applyFill="1" applyBorder="1" applyAlignment="1" applyProtection="1">
      <alignment horizontal="left"/>
      <protection locked="0"/>
    </xf>
    <xf numFmtId="42" fontId="7" fillId="4" borderId="22" xfId="3" applyFont="1" applyFill="1" applyBorder="1" applyAlignment="1" applyProtection="1">
      <alignment horizontal="left"/>
      <protection locked="0"/>
    </xf>
    <xf numFmtId="0" fontId="7" fillId="4" borderId="22" xfId="3" applyNumberFormat="1" applyFont="1" applyFill="1" applyBorder="1" applyAlignment="1" applyProtection="1">
      <alignment horizontal="center"/>
      <protection locked="0"/>
    </xf>
    <xf numFmtId="42" fontId="7" fillId="4" borderId="23" xfId="3" applyFont="1" applyFill="1" applyBorder="1" applyAlignment="1" applyProtection="1">
      <alignment horizontal="left"/>
      <protection locked="0"/>
    </xf>
    <xf numFmtId="42" fontId="7" fillId="4" borderId="24" xfId="3" applyFont="1" applyFill="1" applyBorder="1" applyAlignment="1" applyProtection="1">
      <alignment horizontal="left"/>
      <protection locked="0"/>
    </xf>
    <xf numFmtId="0" fontId="5" fillId="6" borderId="12" xfId="0" applyFont="1" applyFill="1" applyBorder="1" applyProtection="1">
      <protection locked="0"/>
    </xf>
    <xf numFmtId="42" fontId="5" fillId="6" borderId="13" xfId="3" applyFont="1" applyFill="1" applyBorder="1" applyProtection="1">
      <protection locked="0"/>
    </xf>
    <xf numFmtId="42" fontId="5" fillId="6" borderId="14" xfId="3" applyFont="1" applyFill="1" applyBorder="1" applyProtection="1">
      <protection locked="0"/>
    </xf>
    <xf numFmtId="0" fontId="5" fillId="6" borderId="14" xfId="3" applyNumberFormat="1" applyFont="1" applyFill="1" applyBorder="1" applyAlignment="1" applyProtection="1">
      <alignment horizontal="center"/>
      <protection locked="0"/>
    </xf>
    <xf numFmtId="42" fontId="5" fillId="6" borderId="15" xfId="3" applyFont="1" applyFill="1" applyBorder="1" applyProtection="1">
      <protection locked="0"/>
    </xf>
    <xf numFmtId="42" fontId="5" fillId="6" borderId="16" xfId="3" applyFont="1" applyFill="1" applyBorder="1" applyProtection="1">
      <protection locked="0"/>
    </xf>
    <xf numFmtId="42" fontId="0" fillId="0" borderId="0" xfId="3" applyFont="1"/>
    <xf numFmtId="0" fontId="7" fillId="0" borderId="18" xfId="0" applyFont="1" applyBorder="1" applyAlignment="1" applyProtection="1">
      <alignment horizontal="left"/>
      <protection locked="0"/>
    </xf>
    <xf numFmtId="42" fontId="7" fillId="0" borderId="19" xfId="3" applyFont="1" applyBorder="1" applyAlignment="1" applyProtection="1">
      <alignment horizontal="left"/>
      <protection locked="0"/>
    </xf>
    <xf numFmtId="42" fontId="7" fillId="0" borderId="0" xfId="3" applyFont="1" applyBorder="1" applyAlignment="1" applyProtection="1">
      <alignment horizontal="left"/>
      <protection locked="0"/>
    </xf>
    <xf numFmtId="42" fontId="7" fillId="0" borderId="20" xfId="3" applyFont="1" applyBorder="1" applyAlignment="1" applyProtection="1">
      <alignment horizontal="left"/>
      <protection locked="0"/>
    </xf>
    <xf numFmtId="42" fontId="7" fillId="0" borderId="21" xfId="3" applyFont="1" applyBorder="1" applyAlignment="1" applyProtection="1">
      <alignment horizontal="left"/>
      <protection locked="0"/>
    </xf>
    <xf numFmtId="0" fontId="8" fillId="7" borderId="18" xfId="0" applyFont="1" applyFill="1" applyBorder="1" applyAlignment="1" applyProtection="1">
      <alignment horizontal="left" indent="1"/>
      <protection locked="0"/>
    </xf>
    <xf numFmtId="42" fontId="8" fillId="7" borderId="19" xfId="3" applyFont="1" applyFill="1" applyBorder="1" applyAlignment="1" applyProtection="1">
      <alignment horizontal="left" indent="1"/>
      <protection locked="0"/>
    </xf>
    <xf numFmtId="42" fontId="8" fillId="7" borderId="0" xfId="3" applyFont="1" applyFill="1" applyBorder="1" applyAlignment="1" applyProtection="1">
      <alignment horizontal="left" indent="1"/>
      <protection locked="0"/>
    </xf>
    <xf numFmtId="0" fontId="8" fillId="7" borderId="0" xfId="3" applyNumberFormat="1" applyFont="1" applyFill="1" applyBorder="1" applyAlignment="1" applyProtection="1">
      <alignment horizontal="center"/>
      <protection locked="0"/>
    </xf>
    <xf numFmtId="42" fontId="8" fillId="7" borderId="20" xfId="3" applyFont="1" applyFill="1" applyBorder="1" applyAlignment="1" applyProtection="1">
      <alignment horizontal="left" indent="1"/>
      <protection locked="0"/>
    </xf>
    <xf numFmtId="42" fontId="8" fillId="7" borderId="21" xfId="3" applyFont="1" applyFill="1" applyBorder="1" applyAlignment="1" applyProtection="1">
      <alignment horizontal="left" indent="1"/>
      <protection locked="0"/>
    </xf>
    <xf numFmtId="0" fontId="7" fillId="4" borderId="5" xfId="0" applyFont="1" applyFill="1" applyBorder="1" applyAlignment="1" applyProtection="1">
      <alignment horizontal="left"/>
      <protection locked="0"/>
    </xf>
    <xf numFmtId="42" fontId="7" fillId="4" borderId="4" xfId="3" applyFont="1" applyFill="1" applyBorder="1" applyAlignment="1" applyProtection="1">
      <alignment horizontal="left"/>
      <protection locked="0"/>
    </xf>
    <xf numFmtId="42" fontId="7" fillId="4" borderId="9" xfId="3" applyFont="1" applyFill="1" applyBorder="1" applyAlignment="1" applyProtection="1">
      <alignment horizontal="left"/>
      <protection locked="0"/>
    </xf>
    <xf numFmtId="42" fontId="7" fillId="4" borderId="10" xfId="3" applyFont="1" applyFill="1" applyBorder="1" applyAlignment="1" applyProtection="1">
      <alignment horizontal="left"/>
      <protection locked="0"/>
    </xf>
    <xf numFmtId="42" fontId="7" fillId="4" borderId="17" xfId="3" applyFont="1" applyFill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42" fontId="9" fillId="0" borderId="2" xfId="3" applyFont="1" applyBorder="1" applyAlignment="1" applyProtection="1">
      <alignment horizontal="left"/>
      <protection locked="0"/>
    </xf>
    <xf numFmtId="42" fontId="9" fillId="0" borderId="22" xfId="3" applyFont="1" applyBorder="1" applyAlignment="1" applyProtection="1">
      <alignment horizontal="left"/>
      <protection locked="0"/>
    </xf>
    <xf numFmtId="0" fontId="9" fillId="0" borderId="22" xfId="3" applyNumberFormat="1" applyFont="1" applyBorder="1" applyAlignment="1" applyProtection="1">
      <alignment horizontal="center"/>
      <protection locked="0"/>
    </xf>
    <xf numFmtId="42" fontId="9" fillId="0" borderId="23" xfId="3" applyFont="1" applyBorder="1" applyAlignment="1" applyProtection="1">
      <alignment horizontal="left"/>
      <protection locked="0"/>
    </xf>
    <xf numFmtId="42" fontId="9" fillId="0" borderId="24" xfId="3" applyFont="1" applyBorder="1" applyAlignment="1" applyProtection="1">
      <alignment horizontal="left"/>
      <protection locked="0"/>
    </xf>
    <xf numFmtId="0" fontId="3" fillId="8" borderId="0" xfId="0" applyFont="1" applyFill="1"/>
    <xf numFmtId="42" fontId="3" fillId="8" borderId="25" xfId="3" applyFont="1" applyFill="1" applyBorder="1"/>
    <xf numFmtId="42" fontId="3" fillId="8" borderId="6" xfId="3" applyFont="1" applyFill="1" applyBorder="1"/>
    <xf numFmtId="0" fontId="3" fillId="8" borderId="6" xfId="3" applyNumberFormat="1" applyFont="1" applyFill="1" applyBorder="1" applyAlignment="1">
      <alignment horizontal="center"/>
    </xf>
    <xf numFmtId="42" fontId="3" fillId="8" borderId="26" xfId="3" applyFont="1" applyFill="1" applyBorder="1"/>
    <xf numFmtId="42" fontId="3" fillId="8" borderId="27" xfId="3" applyFont="1" applyFill="1" applyBorder="1"/>
    <xf numFmtId="42" fontId="3" fillId="0" borderId="0" xfId="3" applyFont="1"/>
    <xf numFmtId="0" fontId="3" fillId="0" borderId="0" xfId="0" applyFont="1"/>
    <xf numFmtId="42" fontId="5" fillId="8" borderId="1" xfId="3" applyFont="1" applyFill="1" applyBorder="1" applyAlignment="1">
      <alignment horizontal="center"/>
    </xf>
    <xf numFmtId="42" fontId="5" fillId="8" borderId="7" xfId="3" applyFont="1" applyFill="1" applyBorder="1" applyAlignment="1">
      <alignment horizontal="center"/>
    </xf>
    <xf numFmtId="42" fontId="6" fillId="8" borderId="8" xfId="3" applyFont="1" applyFill="1" applyBorder="1"/>
  </cellXfs>
  <cellStyles count="4">
    <cellStyle name="Comma 2 2" xfId="2" xr:uid="{FEC5C69D-E8C9-C740-AB4C-AF5B3F9AE0ED}"/>
    <cellStyle name="Currency [0]" xfId="3" builtinId="7"/>
    <cellStyle name="Normal" xfId="0" builtinId="0"/>
    <cellStyle name="Normal 2 2" xfId="1" xr:uid="{F33181EA-FAA8-A14B-A60D-4E8A9C2BD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7614-BD8F-7F43-9D3B-C73D2BC8E2D9}">
  <dimension ref="A1:M28"/>
  <sheetViews>
    <sheetView tabSelected="1" workbookViewId="0">
      <selection activeCell="L3" sqref="L3"/>
    </sheetView>
  </sheetViews>
  <sheetFormatPr baseColWidth="10" defaultRowHeight="16" x14ac:dyDescent="0.2"/>
  <cols>
    <col min="1" max="1" width="32.6640625" bestFit="1" customWidth="1"/>
    <col min="2" max="3" width="13.83203125" customWidth="1"/>
    <col min="4" max="4" width="5.33203125" bestFit="1" customWidth="1"/>
    <col min="5" max="5" width="12.1640625" customWidth="1"/>
    <col min="6" max="6" width="9" bestFit="1" customWidth="1"/>
    <col min="7" max="7" width="5.33203125" bestFit="1" customWidth="1"/>
    <col min="8" max="8" width="11.5" bestFit="1" customWidth="1"/>
    <col min="9" max="9" width="17.6640625" customWidth="1"/>
    <col min="10" max="10" width="13.83203125" customWidth="1"/>
    <col min="11" max="12" width="12.5" bestFit="1" customWidth="1"/>
    <col min="13" max="13" width="11.5" bestFit="1" customWidth="1"/>
  </cols>
  <sheetData>
    <row r="1" spans="1:13" ht="17" thickBot="1" x14ac:dyDescent="0.25">
      <c r="A1" s="1"/>
      <c r="B1" s="89" t="s">
        <v>1</v>
      </c>
      <c r="C1" s="90"/>
      <c r="D1" s="90"/>
      <c r="E1" s="91">
        <v>124500</v>
      </c>
      <c r="F1" s="89" t="s">
        <v>2</v>
      </c>
      <c r="G1" s="90"/>
      <c r="H1" s="91">
        <v>25500</v>
      </c>
      <c r="I1" s="2"/>
      <c r="J1" s="2"/>
    </row>
    <row r="2" spans="1:13" x14ac:dyDescent="0.2">
      <c r="A2" s="3" t="s">
        <v>3</v>
      </c>
      <c r="B2" s="4" t="s">
        <v>4</v>
      </c>
      <c r="C2" s="5" t="s">
        <v>5</v>
      </c>
      <c r="D2" s="6" t="s">
        <v>6</v>
      </c>
      <c r="E2" s="7" t="s">
        <v>7</v>
      </c>
      <c r="F2" s="4" t="s">
        <v>4</v>
      </c>
      <c r="G2" s="6" t="s">
        <v>6</v>
      </c>
      <c r="H2" s="7" t="s">
        <v>8</v>
      </c>
      <c r="I2" s="8" t="s">
        <v>9</v>
      </c>
      <c r="J2" s="5" t="s">
        <v>10</v>
      </c>
    </row>
    <row r="3" spans="1:13" x14ac:dyDescent="0.2">
      <c r="A3" s="9" t="s">
        <v>11</v>
      </c>
      <c r="B3" s="10"/>
      <c r="C3" s="11"/>
      <c r="D3" s="12"/>
      <c r="E3" s="13"/>
      <c r="F3" s="10"/>
      <c r="G3" s="12"/>
      <c r="H3" s="13"/>
      <c r="I3" s="14"/>
      <c r="J3" s="11"/>
    </row>
    <row r="4" spans="1:13" x14ac:dyDescent="0.2">
      <c r="A4" s="15" t="s">
        <v>12</v>
      </c>
      <c r="B4" s="16">
        <v>3115</v>
      </c>
      <c r="C4" s="17"/>
      <c r="D4" s="18">
        <v>24</v>
      </c>
      <c r="E4" s="19">
        <f>B4*D4</f>
        <v>74760</v>
      </c>
      <c r="F4" s="16">
        <v>136</v>
      </c>
      <c r="G4" s="18">
        <v>24</v>
      </c>
      <c r="H4" s="19">
        <f>F4+G4</f>
        <v>160</v>
      </c>
      <c r="I4" s="20">
        <f>E4+F4</f>
        <v>74896</v>
      </c>
      <c r="J4" s="17">
        <f>B4+F4</f>
        <v>3251</v>
      </c>
      <c r="K4" s="21">
        <f>J4+J10</f>
        <v>4001</v>
      </c>
    </row>
    <row r="5" spans="1:13" x14ac:dyDescent="0.2">
      <c r="A5" s="22" t="s">
        <v>13</v>
      </c>
      <c r="B5" s="23"/>
      <c r="C5" s="24"/>
      <c r="D5" s="25"/>
      <c r="E5" s="26">
        <f t="shared" ref="E5:E22" si="0">B5*D5</f>
        <v>0</v>
      </c>
      <c r="F5" s="23">
        <v>5500</v>
      </c>
      <c r="G5" s="25">
        <v>1</v>
      </c>
      <c r="H5" s="26">
        <f t="shared" ref="H5:H10" si="1">F5*G5</f>
        <v>5500</v>
      </c>
      <c r="I5" s="27">
        <f t="shared" ref="I5:I22" si="2">E5+F5</f>
        <v>5500</v>
      </c>
      <c r="J5" s="24"/>
      <c r="K5" s="21"/>
    </row>
    <row r="6" spans="1:13" x14ac:dyDescent="0.2">
      <c r="A6" s="22" t="s">
        <v>14</v>
      </c>
      <c r="B6" s="23"/>
      <c r="C6" s="24"/>
      <c r="D6" s="25"/>
      <c r="E6" s="26"/>
      <c r="F6" s="23"/>
      <c r="G6" s="25"/>
      <c r="H6" s="26"/>
      <c r="I6" s="27"/>
      <c r="J6" s="24"/>
      <c r="K6" s="21"/>
    </row>
    <row r="7" spans="1:13" x14ac:dyDescent="0.2">
      <c r="A7" s="28" t="s">
        <v>15</v>
      </c>
      <c r="B7" s="29"/>
      <c r="C7" s="30"/>
      <c r="D7" s="31"/>
      <c r="E7" s="32">
        <f t="shared" si="0"/>
        <v>0</v>
      </c>
      <c r="F7" s="29"/>
      <c r="G7" s="31"/>
      <c r="H7" s="32">
        <f t="shared" si="1"/>
        <v>0</v>
      </c>
      <c r="I7" s="33">
        <f t="shared" si="2"/>
        <v>0</v>
      </c>
      <c r="J7" s="30"/>
      <c r="K7" s="21"/>
    </row>
    <row r="8" spans="1:13" x14ac:dyDescent="0.2">
      <c r="A8" s="34" t="s">
        <v>16</v>
      </c>
      <c r="B8" s="35">
        <v>1000</v>
      </c>
      <c r="C8" s="36"/>
      <c r="D8" s="37">
        <v>6</v>
      </c>
      <c r="E8" s="38">
        <f>D8*B8</f>
        <v>6000</v>
      </c>
      <c r="F8" s="35">
        <v>1000</v>
      </c>
      <c r="G8" s="37">
        <v>2</v>
      </c>
      <c r="H8" s="38">
        <f t="shared" si="1"/>
        <v>2000</v>
      </c>
      <c r="I8" s="39">
        <f t="shared" si="2"/>
        <v>7000</v>
      </c>
      <c r="J8" s="40"/>
      <c r="K8" s="21"/>
    </row>
    <row r="9" spans="1:13" x14ac:dyDescent="0.2">
      <c r="A9" s="41" t="s">
        <v>0</v>
      </c>
      <c r="B9" s="42">
        <f>600000/3600</f>
        <v>166.66666666666666</v>
      </c>
      <c r="C9" s="40"/>
      <c r="D9" s="43">
        <v>24</v>
      </c>
      <c r="E9" s="44">
        <f t="shared" si="0"/>
        <v>4000</v>
      </c>
      <c r="F9" s="42"/>
      <c r="G9" s="43"/>
      <c r="H9" s="44">
        <f t="shared" si="1"/>
        <v>0</v>
      </c>
      <c r="I9" s="45">
        <f t="shared" si="2"/>
        <v>4000</v>
      </c>
      <c r="J9" s="40"/>
      <c r="K9" s="21"/>
    </row>
    <row r="10" spans="1:13" x14ac:dyDescent="0.2">
      <c r="A10" s="41" t="s">
        <v>17</v>
      </c>
      <c r="B10" s="42">
        <v>750</v>
      </c>
      <c r="C10" s="40"/>
      <c r="D10" s="43">
        <v>23</v>
      </c>
      <c r="E10" s="44">
        <f t="shared" si="0"/>
        <v>17250</v>
      </c>
      <c r="F10" s="42"/>
      <c r="G10" s="43"/>
      <c r="H10" s="44">
        <f t="shared" si="1"/>
        <v>0</v>
      </c>
      <c r="I10" s="45">
        <f t="shared" si="2"/>
        <v>17250</v>
      </c>
      <c r="J10" s="40">
        <f>B10+F10</f>
        <v>750</v>
      </c>
      <c r="K10" s="21"/>
    </row>
    <row r="11" spans="1:13" x14ac:dyDescent="0.2">
      <c r="A11" s="41" t="s">
        <v>18</v>
      </c>
      <c r="B11" s="42">
        <v>530</v>
      </c>
      <c r="C11" s="40"/>
      <c r="D11" s="43">
        <v>23</v>
      </c>
      <c r="E11" s="44">
        <f t="shared" si="0"/>
        <v>12190</v>
      </c>
      <c r="F11" s="42">
        <v>470</v>
      </c>
      <c r="G11" s="43">
        <v>22</v>
      </c>
      <c r="H11" s="44">
        <f>F11*G11</f>
        <v>10340</v>
      </c>
      <c r="I11" s="45">
        <f t="shared" si="2"/>
        <v>12660</v>
      </c>
      <c r="J11" s="40">
        <f>B11+F11</f>
        <v>1000</v>
      </c>
      <c r="K11" s="21"/>
    </row>
    <row r="12" spans="1:13" x14ac:dyDescent="0.2">
      <c r="A12" s="41" t="s">
        <v>19</v>
      </c>
      <c r="B12" s="42"/>
      <c r="C12" s="40"/>
      <c r="D12" s="43"/>
      <c r="E12" s="44"/>
      <c r="F12" s="42">
        <v>6000</v>
      </c>
      <c r="G12" s="43">
        <v>1</v>
      </c>
      <c r="H12" s="44">
        <f t="shared" ref="H12:H22" si="3">F12*G12</f>
        <v>6000</v>
      </c>
      <c r="I12" s="45"/>
      <c r="J12" s="40"/>
    </row>
    <row r="13" spans="1:13" x14ac:dyDescent="0.2">
      <c r="A13" s="46" t="s">
        <v>20</v>
      </c>
      <c r="B13" s="47">
        <f>SUM(B7:B11)</f>
        <v>2446.666666666667</v>
      </c>
      <c r="C13" s="48"/>
      <c r="D13" s="49">
        <f>SUM(D7:D11)</f>
        <v>76</v>
      </c>
      <c r="E13" s="50">
        <f>SUM(E7:E11)</f>
        <v>39440</v>
      </c>
      <c r="F13" s="47">
        <f>SUM(F7:F11)</f>
        <v>1470</v>
      </c>
      <c r="G13" s="49">
        <f>SUM(G7:G11)</f>
        <v>24</v>
      </c>
      <c r="H13" s="50">
        <f>SUM(H7:H12)</f>
        <v>18340</v>
      </c>
      <c r="I13" s="51">
        <f>SUM(I7:I11)</f>
        <v>40910</v>
      </c>
      <c r="J13" s="48"/>
    </row>
    <row r="14" spans="1:13" x14ac:dyDescent="0.2">
      <c r="A14" s="52" t="s">
        <v>21</v>
      </c>
      <c r="B14" s="53"/>
      <c r="C14" s="54"/>
      <c r="D14" s="55"/>
      <c r="E14" s="56">
        <f t="shared" si="0"/>
        <v>0</v>
      </c>
      <c r="F14" s="53"/>
      <c r="G14" s="55"/>
      <c r="H14" s="56">
        <f t="shared" si="3"/>
        <v>0</v>
      </c>
      <c r="I14" s="57">
        <f t="shared" si="2"/>
        <v>0</v>
      </c>
      <c r="J14" s="54"/>
    </row>
    <row r="15" spans="1:13" x14ac:dyDescent="0.2">
      <c r="A15" s="28" t="s">
        <v>22</v>
      </c>
      <c r="B15" s="29"/>
      <c r="C15" s="30"/>
      <c r="D15" s="31"/>
      <c r="E15" s="32">
        <f t="shared" si="0"/>
        <v>0</v>
      </c>
      <c r="F15" s="29"/>
      <c r="G15" s="31"/>
      <c r="H15" s="32">
        <f t="shared" si="3"/>
        <v>0</v>
      </c>
      <c r="I15" s="33">
        <f t="shared" si="2"/>
        <v>0</v>
      </c>
      <c r="J15" s="30"/>
      <c r="M15" s="58"/>
    </row>
    <row r="16" spans="1:13" x14ac:dyDescent="0.2">
      <c r="A16" s="41" t="s">
        <v>23</v>
      </c>
      <c r="B16" s="42">
        <v>240</v>
      </c>
      <c r="C16" s="40"/>
      <c r="D16" s="43">
        <v>24</v>
      </c>
      <c r="E16" s="44">
        <f>B16*D16</f>
        <v>5760</v>
      </c>
      <c r="F16" s="42"/>
      <c r="G16" s="43"/>
      <c r="H16" s="44">
        <f t="shared" si="3"/>
        <v>0</v>
      </c>
      <c r="I16" s="45">
        <f t="shared" si="2"/>
        <v>5760</v>
      </c>
      <c r="J16" s="40"/>
      <c r="K16" s="21"/>
      <c r="M16" s="21"/>
    </row>
    <row r="17" spans="1:11" x14ac:dyDescent="0.2">
      <c r="A17" s="41" t="s">
        <v>24</v>
      </c>
      <c r="B17" s="42"/>
      <c r="C17" s="40"/>
      <c r="D17" s="43"/>
      <c r="E17" s="44">
        <f>A1*5/1000</f>
        <v>0</v>
      </c>
      <c r="F17" s="42"/>
      <c r="G17" s="43"/>
      <c r="H17" s="44">
        <f t="shared" si="3"/>
        <v>0</v>
      </c>
      <c r="I17" s="45">
        <f t="shared" si="2"/>
        <v>0</v>
      </c>
      <c r="J17" s="40"/>
    </row>
    <row r="18" spans="1:11" x14ac:dyDescent="0.2">
      <c r="A18" s="41" t="s">
        <v>32</v>
      </c>
      <c r="B18" s="42">
        <v>179</v>
      </c>
      <c r="C18" s="40"/>
      <c r="D18" s="43">
        <v>1</v>
      </c>
      <c r="E18" s="44">
        <f>D18*B18</f>
        <v>179</v>
      </c>
      <c r="F18" s="42"/>
      <c r="G18" s="43"/>
      <c r="H18" s="44"/>
      <c r="I18" s="45"/>
      <c r="J18" s="40"/>
    </row>
    <row r="19" spans="1:11" x14ac:dyDescent="0.2">
      <c r="A19" s="59" t="s">
        <v>25</v>
      </c>
      <c r="B19" s="60"/>
      <c r="C19" s="61"/>
      <c r="D19" s="31"/>
      <c r="E19" s="62">
        <f t="shared" si="0"/>
        <v>0</v>
      </c>
      <c r="F19" s="60"/>
      <c r="G19" s="31"/>
      <c r="H19" s="62">
        <f t="shared" si="3"/>
        <v>0</v>
      </c>
      <c r="I19" s="63">
        <f t="shared" si="2"/>
        <v>0</v>
      </c>
      <c r="J19" s="61"/>
    </row>
    <row r="20" spans="1:11" x14ac:dyDescent="0.2">
      <c r="A20" s="41" t="s">
        <v>26</v>
      </c>
      <c r="B20" s="42">
        <f>1837+(1837*10%)</f>
        <v>2020.7</v>
      </c>
      <c r="C20" s="40"/>
      <c r="D20" s="43">
        <v>1</v>
      </c>
      <c r="E20" s="44">
        <f t="shared" si="0"/>
        <v>2020.7</v>
      </c>
      <c r="F20" s="42"/>
      <c r="G20" s="43"/>
      <c r="H20" s="44">
        <f t="shared" si="3"/>
        <v>0</v>
      </c>
      <c r="I20" s="45">
        <f t="shared" si="2"/>
        <v>2020.7</v>
      </c>
      <c r="J20" s="40"/>
    </row>
    <row r="21" spans="1:11" x14ac:dyDescent="0.2">
      <c r="A21" s="64" t="s">
        <v>27</v>
      </c>
      <c r="B21" s="65">
        <v>1930</v>
      </c>
      <c r="C21" s="66"/>
      <c r="D21" s="67">
        <v>1</v>
      </c>
      <c r="E21" s="68">
        <f t="shared" si="0"/>
        <v>1930</v>
      </c>
      <c r="F21" s="65"/>
      <c r="G21" s="67"/>
      <c r="H21" s="68">
        <f t="shared" si="3"/>
        <v>0</v>
      </c>
      <c r="I21" s="69">
        <f t="shared" si="2"/>
        <v>1930</v>
      </c>
      <c r="J21" s="66"/>
    </row>
    <row r="22" spans="1:11" x14ac:dyDescent="0.2">
      <c r="A22" s="41" t="s">
        <v>28</v>
      </c>
      <c r="B22" s="42">
        <f>C22/3759</f>
        <v>192.47911678637936</v>
      </c>
      <c r="C22" s="40">
        <v>723529</v>
      </c>
      <c r="D22" s="43">
        <v>1</v>
      </c>
      <c r="E22" s="44">
        <f t="shared" si="0"/>
        <v>192.47911678637936</v>
      </c>
      <c r="F22" s="42"/>
      <c r="G22" s="43"/>
      <c r="H22" s="44">
        <f t="shared" si="3"/>
        <v>0</v>
      </c>
      <c r="I22" s="45">
        <f t="shared" si="2"/>
        <v>192.47911678637936</v>
      </c>
      <c r="J22" s="40"/>
      <c r="K22" s="21"/>
    </row>
    <row r="23" spans="1:11" x14ac:dyDescent="0.2">
      <c r="A23" s="70" t="s">
        <v>29</v>
      </c>
      <c r="B23" s="71">
        <f>SUM(B15:B22)</f>
        <v>4562.1791167863794</v>
      </c>
      <c r="C23" s="72"/>
      <c r="D23" s="18"/>
      <c r="E23" s="73">
        <f t="shared" ref="E23:I23" si="4">SUM(E15:E22)</f>
        <v>10082.179116786379</v>
      </c>
      <c r="F23" s="71">
        <f t="shared" si="4"/>
        <v>0</v>
      </c>
      <c r="G23" s="72"/>
      <c r="H23" s="73">
        <f t="shared" si="4"/>
        <v>0</v>
      </c>
      <c r="I23" s="74">
        <f t="shared" si="4"/>
        <v>9903.1791167863794</v>
      </c>
      <c r="J23" s="72"/>
    </row>
    <row r="24" spans="1:11" x14ac:dyDescent="0.2">
      <c r="A24" s="75" t="s">
        <v>9</v>
      </c>
      <c r="B24" s="76">
        <f>B23+B13+B4</f>
        <v>10123.845783453045</v>
      </c>
      <c r="C24" s="77"/>
      <c r="D24" s="78"/>
      <c r="E24" s="79">
        <f>E23+E13+E4</f>
        <v>124282.17911678637</v>
      </c>
      <c r="F24" s="76">
        <f>F23+F13+F4</f>
        <v>1606</v>
      </c>
      <c r="G24" s="77"/>
      <c r="H24" s="79">
        <f>H23+H13+H4+H5</f>
        <v>24000</v>
      </c>
      <c r="I24" s="80">
        <f>E24+F24</f>
        <v>125888.17911678637</v>
      </c>
      <c r="J24" s="77"/>
    </row>
    <row r="25" spans="1:11" s="88" customFormat="1" ht="17" thickBot="1" x14ac:dyDescent="0.25">
      <c r="A25" s="81" t="s">
        <v>30</v>
      </c>
      <c r="B25" s="82"/>
      <c r="C25" s="83"/>
      <c r="D25" s="84"/>
      <c r="E25" s="85">
        <f>E1-E24</f>
        <v>217.82088321362971</v>
      </c>
      <c r="F25" s="82"/>
      <c r="G25" s="84"/>
      <c r="H25" s="85">
        <f>H1-H24</f>
        <v>1500</v>
      </c>
      <c r="I25" s="86">
        <f>SUM(B25:H25)</f>
        <v>1717.8208832136297</v>
      </c>
      <c r="J25" s="87"/>
    </row>
    <row r="27" spans="1:11" x14ac:dyDescent="0.2">
      <c r="H27" t="s">
        <v>31</v>
      </c>
    </row>
    <row r="28" spans="1:11" x14ac:dyDescent="0.2">
      <c r="B28" s="21"/>
      <c r="C28" s="21"/>
    </row>
  </sheetData>
  <mergeCells count="2">
    <mergeCell ref="B1:D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URG</dc:creator>
  <cp:lastModifiedBy>URG</cp:lastModifiedBy>
  <dcterms:created xsi:type="dcterms:W3CDTF">2022-03-09T22:07:19Z</dcterms:created>
  <dcterms:modified xsi:type="dcterms:W3CDTF">2022-04-25T20:15:36Z</dcterms:modified>
</cp:coreProperties>
</file>